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250697d9fdcc423/JRCWD/JRCWD Meeting Information/Agenda/September 19^J 2024/PDF/"/>
    </mc:Choice>
  </mc:AlternateContent>
  <xr:revisionPtr revIDLastSave="18" documentId="8_{DFBAE077-CFEE-4125-9CC8-C1FF843BFFA5}" xr6:coauthVersionLast="47" xr6:coauthVersionMax="47" xr10:uidLastSave="{D110A535-CC5D-486C-AF2D-07F3CD487FAA}"/>
  <bookViews>
    <workbookView xWindow="-120" yWindow="-120" windowWidth="29040" windowHeight="15720" xr2:uid="{00000000-000D-0000-FFFF-FFFF00000000}"/>
  </bookViews>
  <sheets>
    <sheet name="Mileage Log and Expense Report" sheetId="1" r:id="rId1"/>
  </sheets>
  <definedNames>
    <definedName name="ColumnTitle1">Expense[[#Headers],[Date]]</definedName>
    <definedName name="Mileage_Total">Expense[[#Totals],[Mileage]]</definedName>
    <definedName name="_xlnm.Print_Titles" localSheetId="0">'Mileage Log and Expense Report'!$9:$9</definedName>
    <definedName name="Reimbursement_Total">Expense[[#Totals],[Reimbursement]]</definedName>
    <definedName name="RowTitleRegion1..C6">'Mileage Log and Expense Report'!$B$4</definedName>
    <definedName name="RowTitleRegion2..E6">'Mileage Log and Expense Report'!$F$4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J42" i="1"/>
  <c r="J40" i="1"/>
  <c r="H43" i="1"/>
  <c r="F51" i="1"/>
  <c r="H50" i="1"/>
  <c r="I50" i="1" s="1"/>
  <c r="F49" i="1"/>
  <c r="H48" i="1"/>
  <c r="I48" i="1" s="1"/>
  <c r="F47" i="1"/>
  <c r="H46" i="1"/>
  <c r="I46" i="1" s="1"/>
  <c r="F45" i="1"/>
  <c r="H44" i="1"/>
  <c r="I44" i="1" s="1"/>
  <c r="H42" i="1"/>
  <c r="I42" i="1" s="1"/>
  <c r="F41" i="1"/>
  <c r="H40" i="1"/>
  <c r="I40" i="1" s="1"/>
  <c r="F39" i="1"/>
  <c r="H38" i="1"/>
  <c r="I38" i="1" s="1"/>
  <c r="F37" i="1"/>
  <c r="H36" i="1"/>
  <c r="I36" i="1" s="1"/>
  <c r="F35" i="1"/>
  <c r="H34" i="1"/>
  <c r="I34" i="1" s="1"/>
  <c r="F33" i="1"/>
  <c r="H32" i="1"/>
  <c r="I32" i="1" s="1"/>
  <c r="F31" i="1"/>
  <c r="H30" i="1"/>
  <c r="I30" i="1" s="1"/>
  <c r="F29" i="1"/>
  <c r="H28" i="1"/>
  <c r="I28" i="1" s="1"/>
  <c r="F27" i="1"/>
  <c r="H26" i="1"/>
  <c r="I26" i="1" s="1"/>
  <c r="F25" i="1"/>
  <c r="H24" i="1"/>
  <c r="I24" i="1" s="1"/>
  <c r="F23" i="1"/>
  <c r="H22" i="1"/>
  <c r="I22" i="1" s="1"/>
  <c r="F21" i="1"/>
  <c r="H20" i="1"/>
  <c r="I20" i="1" s="1"/>
  <c r="F19" i="1"/>
  <c r="H18" i="1"/>
  <c r="I18" i="1" s="1"/>
  <c r="F17" i="1"/>
  <c r="H16" i="1"/>
  <c r="I16" i="1" s="1"/>
  <c r="F15" i="1"/>
  <c r="H14" i="1"/>
  <c r="I14" i="1" s="1"/>
  <c r="F13" i="1"/>
  <c r="H12" i="1"/>
  <c r="I12" i="1" s="1"/>
  <c r="F11" i="1"/>
  <c r="G51" i="1" l="1"/>
  <c r="H51" i="1" s="1"/>
  <c r="I51" i="1" s="1"/>
  <c r="G31" i="1"/>
  <c r="H31" i="1" s="1"/>
  <c r="I31" i="1" s="1"/>
  <c r="G35" i="1"/>
  <c r="H35" i="1" s="1"/>
  <c r="I35" i="1" s="1"/>
  <c r="G49" i="1"/>
  <c r="H49" i="1" s="1"/>
  <c r="I49" i="1" s="1"/>
  <c r="G19" i="1"/>
  <c r="H19" i="1" s="1"/>
  <c r="I19" i="1" s="1"/>
  <c r="G23" i="1"/>
  <c r="H23" i="1" s="1"/>
  <c r="I23" i="1" s="1"/>
  <c r="G37" i="1"/>
  <c r="H37" i="1" s="1"/>
  <c r="I37" i="1" s="1"/>
  <c r="I43" i="1"/>
  <c r="G27" i="1"/>
  <c r="H27" i="1" s="1"/>
  <c r="I27" i="1" s="1"/>
  <c r="G41" i="1"/>
  <c r="H41" i="1" s="1"/>
  <c r="I41" i="1" s="1"/>
  <c r="G15" i="1"/>
  <c r="H15" i="1" s="1"/>
  <c r="I15" i="1" s="1"/>
  <c r="G45" i="1"/>
  <c r="H45" i="1" s="1"/>
  <c r="I45" i="1" s="1"/>
  <c r="G17" i="1"/>
  <c r="H17" i="1" s="1"/>
  <c r="I17" i="1" s="1"/>
  <c r="G21" i="1"/>
  <c r="H21" i="1" s="1"/>
  <c r="I21" i="1" s="1"/>
  <c r="G25" i="1"/>
  <c r="H25" i="1" s="1"/>
  <c r="I25" i="1" s="1"/>
  <c r="G29" i="1"/>
  <c r="H29" i="1" s="1"/>
  <c r="I29" i="1" s="1"/>
  <c r="G33" i="1"/>
  <c r="H33" i="1" s="1"/>
  <c r="I33" i="1" s="1"/>
  <c r="G39" i="1"/>
  <c r="H39" i="1" s="1"/>
  <c r="I39" i="1" s="1"/>
  <c r="G47" i="1"/>
  <c r="H47" i="1" s="1"/>
  <c r="I47" i="1" s="1"/>
  <c r="G13" i="1"/>
  <c r="H13" i="1" s="1"/>
  <c r="I13" i="1" s="1"/>
  <c r="H10" i="1"/>
  <c r="I10" i="1" l="1"/>
  <c r="G11" i="1"/>
  <c r="H11" i="1" l="1"/>
  <c r="I11" i="1" l="1"/>
  <c r="G6" i="1"/>
  <c r="I52" i="1" l="1"/>
  <c r="G7" i="1" s="1"/>
  <c r="J10" i="1"/>
  <c r="J12" i="1" s="1"/>
  <c r="J14" i="1" s="1"/>
  <c r="J16" i="1" s="1"/>
  <c r="J18" i="1" s="1"/>
  <c r="J20" i="1" s="1"/>
  <c r="J22" i="1" s="1"/>
  <c r="J24" i="1" s="1"/>
  <c r="J26" i="1" s="1"/>
  <c r="J28" i="1" s="1"/>
  <c r="J30" i="1" s="1"/>
  <c r="J32" i="1" s="1"/>
  <c r="J34" i="1" s="1"/>
  <c r="J36" i="1" s="1"/>
  <c r="J38" i="1" l="1"/>
  <c r="J44" i="1" l="1"/>
  <c r="J46" i="1" s="1"/>
  <c r="J48" i="1" s="1"/>
  <c r="J50" i="1" s="1"/>
</calcChain>
</file>

<file path=xl/sharedStrings.xml><?xml version="1.0" encoding="utf-8"?>
<sst xmlns="http://schemas.openxmlformats.org/spreadsheetml/2006/main" count="148" uniqueCount="29">
  <si>
    <t>Employee Name</t>
  </si>
  <si>
    <t>Employee ID</t>
  </si>
  <si>
    <t>Destination</t>
  </si>
  <si>
    <t>Starting Location</t>
  </si>
  <si>
    <t>Total Mileage</t>
  </si>
  <si>
    <t>Reimbursement</t>
  </si>
  <si>
    <t>Mileage</t>
  </si>
  <si>
    <t>Total Reimbursement</t>
  </si>
  <si>
    <t>Date</t>
  </si>
  <si>
    <t>For Period</t>
  </si>
  <si>
    <t>Description/Notes</t>
  </si>
  <si>
    <t>Rate Per Mile</t>
  </si>
  <si>
    <t>Authorized By</t>
  </si>
  <si>
    <t>Vehicle Description</t>
  </si>
  <si>
    <t>Daniel B. Smith</t>
  </si>
  <si>
    <t>Board of Directors</t>
  </si>
  <si>
    <t>District Office</t>
  </si>
  <si>
    <t>First Foundation Bank</t>
  </si>
  <si>
    <t>Bank Deposits</t>
  </si>
  <si>
    <t>First Foundation Bank-Post Office</t>
  </si>
  <si>
    <t>Pick up mail and deposit money</t>
  </si>
  <si>
    <t>Tripometer Start</t>
  </si>
  <si>
    <t>Tripometer End</t>
  </si>
  <si>
    <t>Total Pay To Date</t>
  </si>
  <si>
    <t>JUNIPER RIVIERA CWD MILEAGE LOG AND EXPENSE REPORT</t>
  </si>
  <si>
    <t>Personal Vehicle</t>
  </si>
  <si>
    <t>April thru September 2024</t>
  </si>
  <si>
    <t>SB County Office</t>
  </si>
  <si>
    <t>Candidacy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</si>
</sst>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4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8"/>
      <name val="Century Gothic"/>
      <family val="2"/>
    </font>
    <font>
      <sz val="14"/>
      <name val="Century Gothic"/>
      <family val="2"/>
    </font>
    <font>
      <b/>
      <sz val="36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F0EBCE"/>
      </right>
      <top/>
      <bottom/>
      <diagonal/>
    </border>
    <border>
      <left style="thin">
        <color rgb="FFF0EBCE"/>
      </left>
      <right style="thin">
        <color rgb="FFF0EBCE"/>
      </right>
      <top/>
      <bottom/>
      <diagonal/>
    </border>
    <border>
      <left style="thin">
        <color rgb="FFF0EBCE"/>
      </left>
      <right/>
      <top/>
      <bottom/>
      <diagonal/>
    </border>
    <border>
      <left/>
      <right/>
      <top/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0EBCE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>
      <alignment wrapText="1"/>
    </xf>
    <xf numFmtId="43" fontId="2" fillId="0" borderId="0" applyFill="0" applyBorder="0" applyAlignment="0" applyProtection="0"/>
    <xf numFmtId="41" fontId="2" fillId="0" borderId="0" applyFill="0" applyBorder="0" applyAlignment="0" applyProtection="0"/>
    <xf numFmtId="164" fontId="2" fillId="0" borderId="0" applyFont="0" applyFill="0" applyBorder="0" applyProtection="0">
      <alignment horizontal="right"/>
    </xf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42">
    <xf numFmtId="0" fontId="0" fillId="0" borderId="0" xfId="0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9" fillId="2" borderId="8" xfId="9" applyFont="1" applyFill="1" applyBorder="1" applyAlignment="1">
      <alignment horizontal="right" vertical="center" indent="1"/>
    </xf>
    <xf numFmtId="0" fontId="9" fillId="2" borderId="9" xfId="0" applyFont="1" applyFill="1" applyBorder="1" applyAlignment="1">
      <alignment horizontal="right" vertical="center" wrapText="1" indent="1"/>
    </xf>
    <xf numFmtId="0" fontId="9" fillId="2" borderId="9" xfId="0" applyFont="1" applyFill="1" applyBorder="1" applyAlignment="1">
      <alignment horizontal="center" vertical="center"/>
    </xf>
    <xf numFmtId="1" fontId="9" fillId="2" borderId="9" xfId="14" applyFont="1" applyFill="1" applyBorder="1" applyAlignment="1">
      <alignment horizontal="right" vertical="center" wrapText="1" indent="1"/>
    </xf>
    <xf numFmtId="164" fontId="9" fillId="2" borderId="10" xfId="3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164" fontId="8" fillId="2" borderId="6" xfId="3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right" vertical="center" wrapText="1"/>
    </xf>
    <xf numFmtId="3" fontId="8" fillId="2" borderId="7" xfId="14" applyNumberFormat="1" applyFont="1" applyFill="1" applyBorder="1" applyAlignment="1">
      <alignment horizontal="right" vertical="center" wrapText="1"/>
    </xf>
    <xf numFmtId="164" fontId="8" fillId="2" borderId="7" xfId="3" applyFont="1" applyFill="1" applyBorder="1" applyAlignment="1">
      <alignment horizontal="right" vertical="center"/>
    </xf>
    <xf numFmtId="14" fontId="9" fillId="2" borderId="12" xfId="9" applyFont="1" applyFill="1" applyBorder="1" applyAlignment="1">
      <alignment horizontal="right" vertical="center" indent="1"/>
    </xf>
    <xf numFmtId="0" fontId="9" fillId="2" borderId="2" xfId="0" applyFont="1" applyFill="1" applyBorder="1" applyAlignment="1">
      <alignment horizontal="right" vertical="center" wrapText="1" indent="1"/>
    </xf>
    <xf numFmtId="1" fontId="9" fillId="2" borderId="2" xfId="0" applyNumberFormat="1" applyFont="1" applyFill="1" applyBorder="1" applyAlignment="1">
      <alignment horizontal="right" vertical="center" wrapText="1" indent="1"/>
    </xf>
    <xf numFmtId="1" fontId="9" fillId="2" borderId="2" xfId="14" applyFont="1" applyFill="1" applyBorder="1" applyAlignment="1">
      <alignment horizontal="right" vertical="center" wrapText="1" indent="1"/>
    </xf>
    <xf numFmtId="164" fontId="9" fillId="2" borderId="13" xfId="3" applyFont="1" applyFill="1" applyBorder="1" applyAlignment="1">
      <alignment horizontal="right" vertical="center" indent="1"/>
    </xf>
    <xf numFmtId="0" fontId="10" fillId="2" borderId="0" xfId="6" applyFont="1" applyFill="1" applyAlignment="1">
      <alignment horizontal="center" vertical="center"/>
    </xf>
    <xf numFmtId="0" fontId="11" fillId="2" borderId="6" xfId="7" applyFont="1" applyFill="1" applyBorder="1" applyAlignment="1">
      <alignment horizontal="left" vertical="center" indent="1"/>
    </xf>
    <xf numFmtId="0" fontId="11" fillId="2" borderId="7" xfId="7" applyFont="1" applyFill="1" applyBorder="1" applyAlignment="1">
      <alignment horizontal="left" vertical="center" indent="1"/>
    </xf>
    <xf numFmtId="0" fontId="12" fillId="2" borderId="3" xfId="11" applyFont="1" applyFill="1" applyBorder="1" applyAlignment="1">
      <alignment horizontal="center" vertical="center"/>
    </xf>
    <xf numFmtId="0" fontId="12" fillId="2" borderId="4" xfId="11" applyFont="1" applyFill="1" applyBorder="1" applyAlignment="1">
      <alignment horizontal="center" vertical="center"/>
    </xf>
    <xf numFmtId="0" fontId="12" fillId="2" borderId="4" xfId="11" applyFont="1" applyFill="1" applyBorder="1" applyAlignment="1" applyProtection="1">
      <alignment horizontal="center" vertical="center"/>
      <protection locked="0"/>
    </xf>
    <xf numFmtId="0" fontId="12" fillId="2" borderId="5" xfId="11" applyFont="1" applyFill="1" applyBorder="1" applyAlignment="1" applyProtection="1">
      <alignment horizontal="center" vertical="center"/>
      <protection locked="0"/>
    </xf>
    <xf numFmtId="0" fontId="12" fillId="2" borderId="15" xfId="11" applyFont="1" applyFill="1" applyBorder="1" applyAlignment="1" applyProtection="1">
      <alignment horizontal="center" vertical="center"/>
      <protection locked="0"/>
    </xf>
    <xf numFmtId="0" fontId="12" fillId="2" borderId="2" xfId="11" applyFont="1" applyFill="1" applyBorder="1" applyAlignment="1" applyProtection="1">
      <alignment horizontal="center" vertical="center"/>
      <protection locked="0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right" vertical="center" wrapText="1"/>
      <protection locked="0"/>
    </xf>
    <xf numFmtId="1" fontId="13" fillId="2" borderId="0" xfId="0" applyNumberFormat="1" applyFont="1" applyFill="1" applyAlignment="1" applyProtection="1">
      <alignment horizontal="right" vertical="center" wrapText="1" indent="1"/>
      <protection locked="0"/>
    </xf>
    <xf numFmtId="164" fontId="13" fillId="2" borderId="0" xfId="0" applyNumberFormat="1" applyFont="1" applyFill="1" applyAlignment="1" applyProtection="1">
      <alignment horizontal="right" vertical="center" wrapText="1" indent="1"/>
      <protection locked="0"/>
    </xf>
    <xf numFmtId="0" fontId="9" fillId="2" borderId="0" xfId="0" applyFont="1" applyFill="1" applyAlignment="1">
      <alignment horizontal="center" vertical="center"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19"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>
          <fgColor indexed="64"/>
          <bgColor theme="0"/>
        </patternFill>
      </fill>
      <alignment horizontal="right" vertical="center" textRotation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entury Gothic"/>
        <family val="2"/>
        <scheme val="none"/>
      </font>
      <fill>
        <patternFill>
          <fgColor indexed="64"/>
          <bgColor theme="0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395144"/>
      <color rgb="FFAA8B56"/>
      <color rgb="FFF0EBCE"/>
      <color rgb="FF4E6C50"/>
      <color rgb="FFE0FEDE"/>
      <color rgb="FFF9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9:I52" totalsRowCount="1" headerRowDxfId="2" dataDxfId="0" totalsRowDxfId="1" headerRowCellStyle="Heading 2">
  <autoFilter ref="B9:I51" xr:uid="{00000000-0009-0000-0100-000001000000}"/>
  <tableColumns count="8">
    <tableColumn id="1" xr3:uid="{00000000-0010-0000-0000-000001000000}" name="Date" dataDxfId="18" totalsRowDxfId="17" dataCellStyle="Date"/>
    <tableColumn id="2" xr3:uid="{00000000-0010-0000-0000-000002000000}" name="Starting Location" dataDxfId="16" totalsRowDxfId="15"/>
    <tableColumn id="3" xr3:uid="{00000000-0010-0000-0000-000003000000}" name="Destination" dataDxfId="14" totalsRowDxfId="13"/>
    <tableColumn id="4" xr3:uid="{00000000-0010-0000-0000-000004000000}" name="Description/Notes" dataDxfId="12" totalsRowDxfId="11"/>
    <tableColumn id="5" xr3:uid="{00000000-0010-0000-0000-000005000000}" name="Tripometer Start" dataDxfId="10" totalsRowDxfId="9"/>
    <tableColumn id="6" xr3:uid="{00000000-0010-0000-0000-000006000000}" name="Tripometer End" dataDxfId="8" totalsRowDxfId="7"/>
    <tableColumn id="7" xr3:uid="{00000000-0010-0000-0000-000007000000}" name="Mileage" totalsRowFunction="sum" dataDxfId="6" totalsRowDxfId="5" dataCellStyle="Input box">
      <calculatedColumnFormula>IFERROR(IF(OR(ISBLANK(F10),ISBLANK(G10)),0,G10-F10), "")</calculatedColumnFormula>
    </tableColumn>
    <tableColumn id="8" xr3:uid="{00000000-0010-0000-0000-000008000000}" name="Reimbursement" totalsRowFunction="sum" dataDxfId="4" totalsRowDxfId="3" dataCellStyle="Currency">
      <calculatedColumnFormula>IFERROR(H10*$G$4, "")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L500"/>
  <sheetViews>
    <sheetView showGridLines="0" tabSelected="1" view="pageBreakPreview" zoomScale="60" zoomScaleNormal="60" zoomScalePageLayoutView="85" workbookViewId="0">
      <selection activeCell="C5" sqref="C5:E5"/>
    </sheetView>
  </sheetViews>
  <sheetFormatPr defaultRowHeight="30" customHeight="1" x14ac:dyDescent="0.2"/>
  <cols>
    <col min="1" max="1" width="2.625" style="1" customWidth="1"/>
    <col min="2" max="2" width="22.75" style="1" customWidth="1"/>
    <col min="3" max="4" width="26.125" style="1" customWidth="1"/>
    <col min="5" max="5" width="27.625" style="1" customWidth="1"/>
    <col min="6" max="6" width="22" style="1" customWidth="1"/>
    <col min="7" max="7" width="24.125" style="1" customWidth="1"/>
    <col min="8" max="8" width="15.375" style="1" customWidth="1"/>
    <col min="9" max="9" width="24.875" style="1" customWidth="1"/>
    <col min="10" max="10" width="2.625" style="1" customWidth="1"/>
    <col min="11" max="16384" width="9" style="1"/>
  </cols>
  <sheetData>
    <row r="1" spans="2:12" ht="15" customHeight="1" x14ac:dyDescent="0.2"/>
    <row r="2" spans="2:12" ht="70.5" customHeight="1" x14ac:dyDescent="0.2">
      <c r="B2" s="23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ht="14.2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s="3" customFormat="1" ht="38.1" customHeight="1" x14ac:dyDescent="0.2">
      <c r="B4" s="24" t="s">
        <v>0</v>
      </c>
      <c r="C4" s="11" t="s">
        <v>14</v>
      </c>
      <c r="D4" s="11"/>
      <c r="E4" s="11"/>
      <c r="F4" s="24" t="s">
        <v>11</v>
      </c>
      <c r="G4" s="12">
        <v>0.67</v>
      </c>
      <c r="H4" s="12"/>
      <c r="I4" s="12"/>
      <c r="J4" s="13"/>
      <c r="K4" s="13"/>
      <c r="L4" s="13"/>
    </row>
    <row r="5" spans="2:12" s="3" customFormat="1" ht="38.1" customHeight="1" x14ac:dyDescent="0.2">
      <c r="B5" s="25" t="s">
        <v>1</v>
      </c>
      <c r="C5" s="14">
        <v>1006</v>
      </c>
      <c r="D5" s="14"/>
      <c r="E5" s="14"/>
      <c r="F5" s="25" t="s">
        <v>9</v>
      </c>
      <c r="G5" s="15" t="s">
        <v>26</v>
      </c>
      <c r="H5" s="15"/>
      <c r="I5" s="15"/>
      <c r="J5" s="13"/>
      <c r="K5" s="13"/>
      <c r="L5" s="13"/>
    </row>
    <row r="6" spans="2:12" s="3" customFormat="1" ht="38.1" customHeight="1" x14ac:dyDescent="0.2">
      <c r="B6" s="25" t="s">
        <v>13</v>
      </c>
      <c r="C6" s="14" t="s">
        <v>25</v>
      </c>
      <c r="D6" s="14"/>
      <c r="E6" s="14"/>
      <c r="F6" s="25" t="s">
        <v>4</v>
      </c>
      <c r="G6" s="16">
        <f>Mileage_Total</f>
        <v>672.89999999999964</v>
      </c>
      <c r="H6" s="16"/>
      <c r="I6" s="16"/>
      <c r="J6" s="13"/>
      <c r="K6" s="13"/>
      <c r="L6" s="13"/>
    </row>
    <row r="7" spans="2:12" s="3" customFormat="1" ht="38.1" customHeight="1" x14ac:dyDescent="0.2">
      <c r="B7" s="25" t="s">
        <v>12</v>
      </c>
      <c r="C7" s="14" t="s">
        <v>15</v>
      </c>
      <c r="D7" s="14"/>
      <c r="E7" s="14"/>
      <c r="F7" s="25" t="s">
        <v>7</v>
      </c>
      <c r="G7" s="17">
        <f>Reimbursement_Total</f>
        <v>450.84299999999968</v>
      </c>
      <c r="H7" s="17"/>
      <c r="I7" s="17"/>
      <c r="J7" s="13"/>
      <c r="K7" s="13"/>
      <c r="L7" s="13"/>
    </row>
    <row r="8" spans="2:12" ht="38.1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s="2" customFormat="1" ht="38.1" customHeight="1" thickBot="1" x14ac:dyDescent="0.25">
      <c r="B9" s="26" t="s">
        <v>8</v>
      </c>
      <c r="C9" s="27" t="s">
        <v>3</v>
      </c>
      <c r="D9" s="28" t="s">
        <v>2</v>
      </c>
      <c r="E9" s="28" t="s">
        <v>10</v>
      </c>
      <c r="F9" s="28" t="s">
        <v>21</v>
      </c>
      <c r="G9" s="28" t="s">
        <v>22</v>
      </c>
      <c r="H9" s="28" t="s">
        <v>6</v>
      </c>
      <c r="I9" s="29" t="s">
        <v>5</v>
      </c>
      <c r="J9" s="30" t="s">
        <v>23</v>
      </c>
      <c r="K9" s="31"/>
      <c r="L9" s="31"/>
    </row>
    <row r="10" spans="2:12" s="3" customFormat="1" ht="38.1" customHeight="1" x14ac:dyDescent="0.2">
      <c r="B10" s="5">
        <v>45394</v>
      </c>
      <c r="C10" s="6" t="s">
        <v>16</v>
      </c>
      <c r="D10" s="6" t="s">
        <v>19</v>
      </c>
      <c r="E10" s="7" t="s">
        <v>20</v>
      </c>
      <c r="F10" s="6">
        <v>0</v>
      </c>
      <c r="G10" s="6">
        <v>13.9</v>
      </c>
      <c r="H10" s="8">
        <f>IFERROR(IF(OR(ISBLANK(F10),ISBLANK(G10)),0,G10-F10), "")</f>
        <v>13.9</v>
      </c>
      <c r="I10" s="9">
        <f t="shared" ref="I10:I11" si="0">IFERROR(H10*$G$4, "")</f>
        <v>9.3130000000000006</v>
      </c>
      <c r="J10" s="32">
        <f>I10+Expense[[#This Row],[Reimbursement]]</f>
        <v>18.626000000000001</v>
      </c>
      <c r="K10" s="33"/>
      <c r="L10" s="34"/>
    </row>
    <row r="11" spans="2:12" s="3" customFormat="1" ht="38.1" customHeight="1" thickBot="1" x14ac:dyDescent="0.25">
      <c r="B11" s="18"/>
      <c r="C11" s="19" t="s">
        <v>17</v>
      </c>
      <c r="D11" s="19" t="s">
        <v>16</v>
      </c>
      <c r="E11" s="19" t="s">
        <v>18</v>
      </c>
      <c r="F11" s="19">
        <f>G10+F10</f>
        <v>13.9</v>
      </c>
      <c r="G11" s="20">
        <f>H10+G10</f>
        <v>27.8</v>
      </c>
      <c r="H11" s="21">
        <f t="shared" ref="H11" si="1">IFERROR(IF(OR(ISBLANK(F11),ISBLANK(G11)),0,G11-F11), "")</f>
        <v>13.9</v>
      </c>
      <c r="I11" s="22">
        <f t="shared" si="0"/>
        <v>9.3130000000000006</v>
      </c>
      <c r="J11" s="35"/>
      <c r="K11" s="36"/>
      <c r="L11" s="37"/>
    </row>
    <row r="12" spans="2:12" s="3" customFormat="1" ht="38.1" customHeight="1" x14ac:dyDescent="0.2">
      <c r="B12" s="5">
        <v>45401</v>
      </c>
      <c r="C12" s="6" t="s">
        <v>16</v>
      </c>
      <c r="D12" s="6" t="s">
        <v>19</v>
      </c>
      <c r="E12" s="7" t="s">
        <v>20</v>
      </c>
      <c r="F12" s="6">
        <v>0</v>
      </c>
      <c r="G12" s="6">
        <v>13.9</v>
      </c>
      <c r="H12" s="8">
        <f>IFERROR(IF(OR(ISBLANK(F12),ISBLANK(G12)),0,G12-F12), "")</f>
        <v>13.9</v>
      </c>
      <c r="I12" s="9">
        <f t="shared" ref="I12:I13" si="2">IFERROR(H12*$G$4, "")</f>
        <v>9.3130000000000006</v>
      </c>
      <c r="J12" s="32">
        <f>SUM(I12:I13)+J10</f>
        <v>37.252000000000002</v>
      </c>
      <c r="K12" s="33"/>
      <c r="L12" s="34"/>
    </row>
    <row r="13" spans="2:12" s="3" customFormat="1" ht="38.1" customHeight="1" thickBot="1" x14ac:dyDescent="0.25">
      <c r="B13" s="18"/>
      <c r="C13" s="19" t="s">
        <v>17</v>
      </c>
      <c r="D13" s="19" t="s">
        <v>16</v>
      </c>
      <c r="E13" s="19" t="s">
        <v>18</v>
      </c>
      <c r="F13" s="19">
        <f>G12+F12</f>
        <v>13.9</v>
      </c>
      <c r="G13" s="20">
        <f>H12+G12</f>
        <v>27.8</v>
      </c>
      <c r="H13" s="21">
        <f t="shared" ref="H13:H14" si="3">IFERROR(IF(OR(ISBLANK(F13),ISBLANK(G13)),0,G13-F13), "")</f>
        <v>13.9</v>
      </c>
      <c r="I13" s="22">
        <f t="shared" si="2"/>
        <v>9.3130000000000006</v>
      </c>
      <c r="J13" s="35"/>
      <c r="K13" s="36"/>
      <c r="L13" s="37"/>
    </row>
    <row r="14" spans="2:12" s="3" customFormat="1" ht="38.1" customHeight="1" x14ac:dyDescent="0.2">
      <c r="B14" s="5">
        <v>45408</v>
      </c>
      <c r="C14" s="6" t="s">
        <v>16</v>
      </c>
      <c r="D14" s="6" t="s">
        <v>19</v>
      </c>
      <c r="E14" s="7" t="s">
        <v>20</v>
      </c>
      <c r="F14" s="6">
        <v>0</v>
      </c>
      <c r="G14" s="6">
        <v>13.9</v>
      </c>
      <c r="H14" s="8">
        <f t="shared" si="3"/>
        <v>13.9</v>
      </c>
      <c r="I14" s="9">
        <f t="shared" ref="I14:I51" si="4">IFERROR(H14*$G$4, "")</f>
        <v>9.3130000000000006</v>
      </c>
      <c r="J14" s="32">
        <f t="shared" ref="J14" si="5">SUM(I14:I15)+J12</f>
        <v>55.878</v>
      </c>
      <c r="K14" s="33"/>
      <c r="L14" s="34"/>
    </row>
    <row r="15" spans="2:12" s="3" customFormat="1" ht="38.1" customHeight="1" thickBot="1" x14ac:dyDescent="0.25">
      <c r="B15" s="18"/>
      <c r="C15" s="19" t="s">
        <v>17</v>
      </c>
      <c r="D15" s="19" t="s">
        <v>16</v>
      </c>
      <c r="E15" s="19" t="s">
        <v>18</v>
      </c>
      <c r="F15" s="19">
        <f t="shared" ref="F15" si="6">G14+F14</f>
        <v>13.9</v>
      </c>
      <c r="G15" s="20">
        <f t="shared" ref="G15" si="7">H14+G14</f>
        <v>27.8</v>
      </c>
      <c r="H15" s="21">
        <f t="shared" ref="H15:H51" si="8">IFERROR(IF(OR(ISBLANK(F15),ISBLANK(G15)),0,G15-F15), "")</f>
        <v>13.9</v>
      </c>
      <c r="I15" s="22">
        <f t="shared" si="4"/>
        <v>9.3130000000000006</v>
      </c>
      <c r="J15" s="35"/>
      <c r="K15" s="36"/>
      <c r="L15" s="37"/>
    </row>
    <row r="16" spans="2:12" s="3" customFormat="1" ht="38.1" customHeight="1" x14ac:dyDescent="0.2">
      <c r="B16" s="5">
        <v>45415</v>
      </c>
      <c r="C16" s="6" t="s">
        <v>16</v>
      </c>
      <c r="D16" s="6" t="s">
        <v>19</v>
      </c>
      <c r="E16" s="7" t="s">
        <v>20</v>
      </c>
      <c r="F16" s="6">
        <v>0</v>
      </c>
      <c r="G16" s="6">
        <v>13.9</v>
      </c>
      <c r="H16" s="8">
        <f t="shared" si="8"/>
        <v>13.9</v>
      </c>
      <c r="I16" s="9">
        <f t="shared" si="4"/>
        <v>9.3130000000000006</v>
      </c>
      <c r="J16" s="32">
        <f t="shared" ref="J16" si="9">SUM(I16:I17)+J14</f>
        <v>74.504000000000005</v>
      </c>
      <c r="K16" s="33"/>
      <c r="L16" s="34"/>
    </row>
    <row r="17" spans="1:12" s="3" customFormat="1" ht="38.1" customHeight="1" thickBot="1" x14ac:dyDescent="0.25">
      <c r="B17" s="18"/>
      <c r="C17" s="19" t="s">
        <v>17</v>
      </c>
      <c r="D17" s="19" t="s">
        <v>16</v>
      </c>
      <c r="E17" s="19" t="s">
        <v>18</v>
      </c>
      <c r="F17" s="19">
        <f t="shared" ref="F17" si="10">G16+F16</f>
        <v>13.9</v>
      </c>
      <c r="G17" s="20">
        <f t="shared" ref="G17" si="11">H16+G16</f>
        <v>27.8</v>
      </c>
      <c r="H17" s="21">
        <f t="shared" si="8"/>
        <v>13.9</v>
      </c>
      <c r="I17" s="22">
        <f t="shared" si="4"/>
        <v>9.3130000000000006</v>
      </c>
      <c r="J17" s="35"/>
      <c r="K17" s="36"/>
      <c r="L17" s="37"/>
    </row>
    <row r="18" spans="1:12" s="3" customFormat="1" ht="38.1" customHeight="1" x14ac:dyDescent="0.2">
      <c r="B18" s="5">
        <v>45426</v>
      </c>
      <c r="C18" s="6" t="s">
        <v>16</v>
      </c>
      <c r="D18" s="6" t="s">
        <v>19</v>
      </c>
      <c r="E18" s="7" t="s">
        <v>20</v>
      </c>
      <c r="F18" s="6">
        <v>0</v>
      </c>
      <c r="G18" s="6">
        <v>13.9</v>
      </c>
      <c r="H18" s="8">
        <f t="shared" si="8"/>
        <v>13.9</v>
      </c>
      <c r="I18" s="9">
        <f t="shared" si="4"/>
        <v>9.3130000000000006</v>
      </c>
      <c r="J18" s="32">
        <f t="shared" ref="J18" si="12">SUM(I18:I19)+J16</f>
        <v>93.13000000000001</v>
      </c>
      <c r="K18" s="33"/>
      <c r="L18" s="34"/>
    </row>
    <row r="19" spans="1:12" s="3" customFormat="1" ht="38.1" customHeight="1" thickBot="1" x14ac:dyDescent="0.25">
      <c r="B19" s="18"/>
      <c r="C19" s="19" t="s">
        <v>17</v>
      </c>
      <c r="D19" s="19" t="s">
        <v>16</v>
      </c>
      <c r="E19" s="19" t="s">
        <v>18</v>
      </c>
      <c r="F19" s="19">
        <f t="shared" ref="F19" si="13">G18+F18</f>
        <v>13.9</v>
      </c>
      <c r="G19" s="20">
        <f t="shared" ref="G19" si="14">H18+G18</f>
        <v>27.8</v>
      </c>
      <c r="H19" s="21">
        <f t="shared" si="8"/>
        <v>13.9</v>
      </c>
      <c r="I19" s="22">
        <f t="shared" si="4"/>
        <v>9.3130000000000006</v>
      </c>
      <c r="J19" s="35"/>
      <c r="K19" s="36"/>
      <c r="L19" s="37"/>
    </row>
    <row r="20" spans="1:12" s="3" customFormat="1" ht="38.1" customHeight="1" x14ac:dyDescent="0.2">
      <c r="B20" s="5">
        <v>45432</v>
      </c>
      <c r="C20" s="6" t="s">
        <v>16</v>
      </c>
      <c r="D20" s="6" t="s">
        <v>19</v>
      </c>
      <c r="E20" s="7" t="s">
        <v>20</v>
      </c>
      <c r="F20" s="6">
        <v>0</v>
      </c>
      <c r="G20" s="6">
        <v>13.9</v>
      </c>
      <c r="H20" s="8">
        <f t="shared" si="8"/>
        <v>13.9</v>
      </c>
      <c r="I20" s="9">
        <f t="shared" si="4"/>
        <v>9.3130000000000006</v>
      </c>
      <c r="J20" s="32">
        <f t="shared" ref="J20" si="15">SUM(I20:I21)+J18</f>
        <v>111.75600000000001</v>
      </c>
      <c r="K20" s="33"/>
      <c r="L20" s="34"/>
    </row>
    <row r="21" spans="1:12" s="3" customFormat="1" ht="38.1" customHeight="1" thickBot="1" x14ac:dyDescent="0.25">
      <c r="B21" s="18"/>
      <c r="C21" s="19" t="s">
        <v>17</v>
      </c>
      <c r="D21" s="19" t="s">
        <v>16</v>
      </c>
      <c r="E21" s="19" t="s">
        <v>18</v>
      </c>
      <c r="F21" s="19">
        <f t="shared" ref="F21" si="16">G20+F20</f>
        <v>13.9</v>
      </c>
      <c r="G21" s="20">
        <f t="shared" ref="G21" si="17">H20+G20</f>
        <v>27.8</v>
      </c>
      <c r="H21" s="21">
        <f t="shared" si="8"/>
        <v>13.9</v>
      </c>
      <c r="I21" s="22">
        <f t="shared" si="4"/>
        <v>9.3130000000000006</v>
      </c>
      <c r="J21" s="35"/>
      <c r="K21" s="36"/>
      <c r="L21" s="37"/>
    </row>
    <row r="22" spans="1:12" s="3" customFormat="1" ht="38.1" customHeight="1" x14ac:dyDescent="0.2">
      <c r="B22" s="5">
        <v>45440</v>
      </c>
      <c r="C22" s="6" t="s">
        <v>16</v>
      </c>
      <c r="D22" s="6" t="s">
        <v>19</v>
      </c>
      <c r="E22" s="7" t="s">
        <v>20</v>
      </c>
      <c r="F22" s="6">
        <v>0</v>
      </c>
      <c r="G22" s="6">
        <v>13.9</v>
      </c>
      <c r="H22" s="8">
        <f t="shared" si="8"/>
        <v>13.9</v>
      </c>
      <c r="I22" s="9">
        <f t="shared" si="4"/>
        <v>9.3130000000000006</v>
      </c>
      <c r="J22" s="32">
        <f t="shared" ref="J22" si="18">SUM(I22:I23)+J20</f>
        <v>130.38200000000001</v>
      </c>
      <c r="K22" s="33"/>
      <c r="L22" s="34"/>
    </row>
    <row r="23" spans="1:12" s="3" customFormat="1" ht="38.1" customHeight="1" thickBot="1" x14ac:dyDescent="0.25">
      <c r="B23" s="18"/>
      <c r="C23" s="19" t="s">
        <v>17</v>
      </c>
      <c r="D23" s="19" t="s">
        <v>16</v>
      </c>
      <c r="E23" s="19" t="s">
        <v>18</v>
      </c>
      <c r="F23" s="19">
        <f t="shared" ref="F23" si="19">G22+F22</f>
        <v>13.9</v>
      </c>
      <c r="G23" s="20">
        <f t="shared" ref="G23" si="20">H22+G22</f>
        <v>27.8</v>
      </c>
      <c r="H23" s="21">
        <f t="shared" si="8"/>
        <v>13.9</v>
      </c>
      <c r="I23" s="22">
        <f t="shared" si="4"/>
        <v>9.3130000000000006</v>
      </c>
      <c r="J23" s="35"/>
      <c r="K23" s="36"/>
      <c r="L23" s="37"/>
    </row>
    <row r="24" spans="1:12" s="3" customFormat="1" ht="38.1" customHeight="1" x14ac:dyDescent="0.2">
      <c r="A24" s="4"/>
      <c r="B24" s="5">
        <v>45443</v>
      </c>
      <c r="C24" s="6" t="s">
        <v>16</v>
      </c>
      <c r="D24" s="6" t="s">
        <v>19</v>
      </c>
      <c r="E24" s="7" t="s">
        <v>20</v>
      </c>
      <c r="F24" s="6">
        <v>0</v>
      </c>
      <c r="G24" s="6">
        <v>13.9</v>
      </c>
      <c r="H24" s="8">
        <f t="shared" si="8"/>
        <v>13.9</v>
      </c>
      <c r="I24" s="9">
        <f t="shared" si="4"/>
        <v>9.3130000000000006</v>
      </c>
      <c r="J24" s="32">
        <f t="shared" ref="J24" si="21">SUM(I24:I25)+J22</f>
        <v>149.00800000000001</v>
      </c>
      <c r="K24" s="33"/>
      <c r="L24" s="34"/>
    </row>
    <row r="25" spans="1:12" ht="30" customHeight="1" thickBot="1" x14ac:dyDescent="0.25">
      <c r="B25" s="18"/>
      <c r="C25" s="19" t="s">
        <v>17</v>
      </c>
      <c r="D25" s="19" t="s">
        <v>16</v>
      </c>
      <c r="E25" s="19" t="s">
        <v>18</v>
      </c>
      <c r="F25" s="19">
        <f t="shared" ref="F25" si="22">G24+F24</f>
        <v>13.9</v>
      </c>
      <c r="G25" s="20">
        <f t="shared" ref="G25" si="23">H24+G24</f>
        <v>27.8</v>
      </c>
      <c r="H25" s="21">
        <f t="shared" si="8"/>
        <v>13.9</v>
      </c>
      <c r="I25" s="22">
        <f t="shared" si="4"/>
        <v>9.3130000000000006</v>
      </c>
      <c r="J25" s="35"/>
      <c r="K25" s="36"/>
      <c r="L25" s="37"/>
    </row>
    <row r="26" spans="1:12" ht="30" customHeight="1" x14ac:dyDescent="0.2">
      <c r="B26" s="5">
        <v>45450</v>
      </c>
      <c r="C26" s="6" t="s">
        <v>16</v>
      </c>
      <c r="D26" s="6" t="s">
        <v>19</v>
      </c>
      <c r="E26" s="7" t="s">
        <v>20</v>
      </c>
      <c r="F26" s="6">
        <v>0</v>
      </c>
      <c r="G26" s="6">
        <v>13.9</v>
      </c>
      <c r="H26" s="8">
        <f t="shared" si="8"/>
        <v>13.9</v>
      </c>
      <c r="I26" s="9">
        <f t="shared" si="4"/>
        <v>9.3130000000000006</v>
      </c>
      <c r="J26" s="32">
        <f t="shared" ref="J26" si="24">SUM(I26:I27)+J24</f>
        <v>167.63400000000001</v>
      </c>
      <c r="K26" s="33"/>
      <c r="L26" s="34"/>
    </row>
    <row r="27" spans="1:12" ht="30" customHeight="1" thickBot="1" x14ac:dyDescent="0.25">
      <c r="B27" s="18"/>
      <c r="C27" s="19" t="s">
        <v>17</v>
      </c>
      <c r="D27" s="19" t="s">
        <v>16</v>
      </c>
      <c r="E27" s="19" t="s">
        <v>18</v>
      </c>
      <c r="F27" s="19">
        <f t="shared" ref="F27" si="25">G26+F26</f>
        <v>13.9</v>
      </c>
      <c r="G27" s="20">
        <f t="shared" ref="G27" si="26">H26+G26</f>
        <v>27.8</v>
      </c>
      <c r="H27" s="21">
        <f t="shared" si="8"/>
        <v>13.9</v>
      </c>
      <c r="I27" s="22">
        <f t="shared" si="4"/>
        <v>9.3130000000000006</v>
      </c>
      <c r="J27" s="35"/>
      <c r="K27" s="36"/>
      <c r="L27" s="37"/>
    </row>
    <row r="28" spans="1:12" ht="30" customHeight="1" x14ac:dyDescent="0.2">
      <c r="B28" s="5">
        <v>45457</v>
      </c>
      <c r="C28" s="6" t="s">
        <v>16</v>
      </c>
      <c r="D28" s="6" t="s">
        <v>19</v>
      </c>
      <c r="E28" s="7" t="s">
        <v>20</v>
      </c>
      <c r="F28" s="6">
        <v>0</v>
      </c>
      <c r="G28" s="6">
        <v>13.9</v>
      </c>
      <c r="H28" s="8">
        <f t="shared" si="8"/>
        <v>13.9</v>
      </c>
      <c r="I28" s="9">
        <f t="shared" si="4"/>
        <v>9.3130000000000006</v>
      </c>
      <c r="J28" s="32">
        <f t="shared" ref="J28" si="27">SUM(I28:I29)+J26</f>
        <v>186.26000000000002</v>
      </c>
      <c r="K28" s="33"/>
      <c r="L28" s="34"/>
    </row>
    <row r="29" spans="1:12" ht="30" customHeight="1" thickBot="1" x14ac:dyDescent="0.25">
      <c r="B29" s="18"/>
      <c r="C29" s="19" t="s">
        <v>17</v>
      </c>
      <c r="D29" s="19" t="s">
        <v>16</v>
      </c>
      <c r="E29" s="19" t="s">
        <v>18</v>
      </c>
      <c r="F29" s="19">
        <f t="shared" ref="F29" si="28">G28+F28</f>
        <v>13.9</v>
      </c>
      <c r="G29" s="20">
        <f t="shared" ref="G29" si="29">H28+G28</f>
        <v>27.8</v>
      </c>
      <c r="H29" s="21">
        <f t="shared" si="8"/>
        <v>13.9</v>
      </c>
      <c r="I29" s="22">
        <f t="shared" si="4"/>
        <v>9.3130000000000006</v>
      </c>
      <c r="J29" s="35"/>
      <c r="K29" s="36"/>
      <c r="L29" s="37"/>
    </row>
    <row r="30" spans="1:12" ht="30" customHeight="1" x14ac:dyDescent="0.2">
      <c r="B30" s="5">
        <v>45463</v>
      </c>
      <c r="C30" s="6" t="s">
        <v>16</v>
      </c>
      <c r="D30" s="6" t="s">
        <v>19</v>
      </c>
      <c r="E30" s="7" t="s">
        <v>20</v>
      </c>
      <c r="F30" s="6">
        <v>0</v>
      </c>
      <c r="G30" s="6">
        <v>13.9</v>
      </c>
      <c r="H30" s="8">
        <f t="shared" si="8"/>
        <v>13.9</v>
      </c>
      <c r="I30" s="9">
        <f t="shared" si="4"/>
        <v>9.3130000000000006</v>
      </c>
      <c r="J30" s="32">
        <f>SUM(I30:I31)+J28</f>
        <v>204.88600000000002</v>
      </c>
      <c r="K30" s="33"/>
      <c r="L30" s="34"/>
    </row>
    <row r="31" spans="1:12" ht="30" customHeight="1" thickBot="1" x14ac:dyDescent="0.25">
      <c r="B31" s="18"/>
      <c r="C31" s="19" t="s">
        <v>17</v>
      </c>
      <c r="D31" s="19" t="s">
        <v>16</v>
      </c>
      <c r="E31" s="19" t="s">
        <v>18</v>
      </c>
      <c r="F31" s="19">
        <f t="shared" ref="F31" si="30">G30+F30</f>
        <v>13.9</v>
      </c>
      <c r="G31" s="20">
        <f t="shared" ref="G31" si="31">H30+G30</f>
        <v>27.8</v>
      </c>
      <c r="H31" s="21">
        <f t="shared" si="8"/>
        <v>13.9</v>
      </c>
      <c r="I31" s="22">
        <f t="shared" si="4"/>
        <v>9.3130000000000006</v>
      </c>
      <c r="J31" s="35"/>
      <c r="K31" s="36"/>
      <c r="L31" s="37"/>
    </row>
    <row r="32" spans="1:12" ht="30" customHeight="1" x14ac:dyDescent="0.2">
      <c r="B32" s="5">
        <v>45470</v>
      </c>
      <c r="C32" s="6" t="s">
        <v>16</v>
      </c>
      <c r="D32" s="6" t="s">
        <v>19</v>
      </c>
      <c r="E32" s="7" t="s">
        <v>20</v>
      </c>
      <c r="F32" s="6">
        <v>0</v>
      </c>
      <c r="G32" s="6">
        <v>13.9</v>
      </c>
      <c r="H32" s="8">
        <f t="shared" si="8"/>
        <v>13.9</v>
      </c>
      <c r="I32" s="9">
        <f t="shared" si="4"/>
        <v>9.3130000000000006</v>
      </c>
      <c r="J32" s="32">
        <f>SUM(I32:I33)+J30</f>
        <v>223.51200000000003</v>
      </c>
      <c r="K32" s="33"/>
      <c r="L32" s="34"/>
    </row>
    <row r="33" spans="2:12" ht="30" customHeight="1" thickBot="1" x14ac:dyDescent="0.25">
      <c r="B33" s="18"/>
      <c r="C33" s="19" t="s">
        <v>17</v>
      </c>
      <c r="D33" s="19" t="s">
        <v>16</v>
      </c>
      <c r="E33" s="19" t="s">
        <v>18</v>
      </c>
      <c r="F33" s="19">
        <f t="shared" ref="F33" si="32">G32+F32</f>
        <v>13.9</v>
      </c>
      <c r="G33" s="20">
        <f t="shared" ref="G33" si="33">H32+G32</f>
        <v>27.8</v>
      </c>
      <c r="H33" s="21">
        <f t="shared" si="8"/>
        <v>13.9</v>
      </c>
      <c r="I33" s="22">
        <f t="shared" si="4"/>
        <v>9.3130000000000006</v>
      </c>
      <c r="J33" s="35"/>
      <c r="K33" s="36"/>
      <c r="L33" s="37"/>
    </row>
    <row r="34" spans="2:12" ht="30" customHeight="1" x14ac:dyDescent="0.2">
      <c r="B34" s="5">
        <v>45481</v>
      </c>
      <c r="C34" s="6" t="s">
        <v>16</v>
      </c>
      <c r="D34" s="6" t="s">
        <v>19</v>
      </c>
      <c r="E34" s="7" t="s">
        <v>20</v>
      </c>
      <c r="F34" s="6">
        <v>0</v>
      </c>
      <c r="G34" s="6">
        <v>13.9</v>
      </c>
      <c r="H34" s="8">
        <f t="shared" si="8"/>
        <v>13.9</v>
      </c>
      <c r="I34" s="9">
        <f t="shared" si="4"/>
        <v>9.3130000000000006</v>
      </c>
      <c r="J34" s="32">
        <f>SUM(I34:I35)+J32</f>
        <v>242.13800000000003</v>
      </c>
      <c r="K34" s="33"/>
      <c r="L34" s="34"/>
    </row>
    <row r="35" spans="2:12" ht="30" customHeight="1" thickBot="1" x14ac:dyDescent="0.25">
      <c r="B35" s="18"/>
      <c r="C35" s="19" t="s">
        <v>17</v>
      </c>
      <c r="D35" s="19" t="s">
        <v>16</v>
      </c>
      <c r="E35" s="19" t="s">
        <v>18</v>
      </c>
      <c r="F35" s="19">
        <f t="shared" ref="F35" si="34">G34+F34</f>
        <v>13.9</v>
      </c>
      <c r="G35" s="20">
        <f t="shared" ref="G35" si="35">H34+G34</f>
        <v>27.8</v>
      </c>
      <c r="H35" s="21">
        <f t="shared" si="8"/>
        <v>13.9</v>
      </c>
      <c r="I35" s="22">
        <f t="shared" si="4"/>
        <v>9.3130000000000006</v>
      </c>
      <c r="J35" s="35"/>
      <c r="K35" s="36"/>
      <c r="L35" s="37"/>
    </row>
    <row r="36" spans="2:12" ht="30" customHeight="1" x14ac:dyDescent="0.2">
      <c r="B36" s="5">
        <v>45492</v>
      </c>
      <c r="C36" s="6" t="s">
        <v>16</v>
      </c>
      <c r="D36" s="6" t="s">
        <v>19</v>
      </c>
      <c r="E36" s="7" t="s">
        <v>20</v>
      </c>
      <c r="F36" s="6">
        <v>0</v>
      </c>
      <c r="G36" s="6">
        <v>13.9</v>
      </c>
      <c r="H36" s="8">
        <f t="shared" si="8"/>
        <v>13.9</v>
      </c>
      <c r="I36" s="9">
        <f t="shared" si="4"/>
        <v>9.3130000000000006</v>
      </c>
      <c r="J36" s="32">
        <f>SUM(I36:I37)+J34</f>
        <v>260.76400000000001</v>
      </c>
      <c r="K36" s="33"/>
      <c r="L36" s="34"/>
    </row>
    <row r="37" spans="2:12" ht="30" customHeight="1" thickBot="1" x14ac:dyDescent="0.25">
      <c r="B37" s="18"/>
      <c r="C37" s="19" t="s">
        <v>17</v>
      </c>
      <c r="D37" s="19" t="s">
        <v>16</v>
      </c>
      <c r="E37" s="19" t="s">
        <v>18</v>
      </c>
      <c r="F37" s="19">
        <f t="shared" ref="F37" si="36">G36+F36</f>
        <v>13.9</v>
      </c>
      <c r="G37" s="20">
        <f t="shared" ref="G37" si="37">H36+G36</f>
        <v>27.8</v>
      </c>
      <c r="H37" s="21">
        <f t="shared" si="8"/>
        <v>13.9</v>
      </c>
      <c r="I37" s="22">
        <f t="shared" si="4"/>
        <v>9.3130000000000006</v>
      </c>
      <c r="J37" s="35"/>
      <c r="K37" s="36"/>
      <c r="L37" s="37"/>
    </row>
    <row r="38" spans="2:12" ht="30" customHeight="1" x14ac:dyDescent="0.2">
      <c r="B38" s="5">
        <v>45499</v>
      </c>
      <c r="C38" s="6" t="s">
        <v>16</v>
      </c>
      <c r="D38" s="6" t="s">
        <v>19</v>
      </c>
      <c r="E38" s="7" t="s">
        <v>20</v>
      </c>
      <c r="F38" s="6">
        <v>0</v>
      </c>
      <c r="G38" s="6">
        <v>13.9</v>
      </c>
      <c r="H38" s="8">
        <f t="shared" si="8"/>
        <v>13.9</v>
      </c>
      <c r="I38" s="9">
        <f t="shared" si="4"/>
        <v>9.3130000000000006</v>
      </c>
      <c r="J38" s="32">
        <f t="shared" ref="J38" si="38">SUM(I38:I39)+J36</f>
        <v>279.39</v>
      </c>
      <c r="K38" s="33"/>
      <c r="L38" s="34"/>
    </row>
    <row r="39" spans="2:12" ht="30" customHeight="1" thickBot="1" x14ac:dyDescent="0.25">
      <c r="B39" s="18"/>
      <c r="C39" s="19" t="s">
        <v>17</v>
      </c>
      <c r="D39" s="19" t="s">
        <v>16</v>
      </c>
      <c r="E39" s="19" t="s">
        <v>18</v>
      </c>
      <c r="F39" s="19">
        <f t="shared" ref="F39" si="39">G38+F38</f>
        <v>13.9</v>
      </c>
      <c r="G39" s="20">
        <f t="shared" ref="G39" si="40">H38+G38</f>
        <v>27.8</v>
      </c>
      <c r="H39" s="21">
        <f t="shared" si="8"/>
        <v>13.9</v>
      </c>
      <c r="I39" s="22">
        <f t="shared" si="4"/>
        <v>9.3130000000000006</v>
      </c>
      <c r="J39" s="35"/>
      <c r="K39" s="36"/>
      <c r="L39" s="37"/>
    </row>
    <row r="40" spans="2:12" ht="30" customHeight="1" x14ac:dyDescent="0.2">
      <c r="B40" s="5">
        <v>45513</v>
      </c>
      <c r="C40" s="6" t="s">
        <v>16</v>
      </c>
      <c r="D40" s="6" t="s">
        <v>19</v>
      </c>
      <c r="E40" s="7" t="s">
        <v>20</v>
      </c>
      <c r="F40" s="6">
        <v>0</v>
      </c>
      <c r="G40" s="6">
        <v>13.9</v>
      </c>
      <c r="H40" s="8">
        <f t="shared" si="8"/>
        <v>13.9</v>
      </c>
      <c r="I40" s="9">
        <f t="shared" si="4"/>
        <v>9.3130000000000006</v>
      </c>
      <c r="J40" s="32">
        <f>SUM(I40:I41)+J38</f>
        <v>298.01599999999996</v>
      </c>
      <c r="K40" s="33"/>
      <c r="L40" s="34"/>
    </row>
    <row r="41" spans="2:12" ht="30" customHeight="1" thickBot="1" x14ac:dyDescent="0.25">
      <c r="B41" s="18"/>
      <c r="C41" s="19" t="s">
        <v>17</v>
      </c>
      <c r="D41" s="19" t="s">
        <v>27</v>
      </c>
      <c r="E41" s="19" t="s">
        <v>28</v>
      </c>
      <c r="F41" s="19">
        <f t="shared" ref="F41" si="41">G40+F40</f>
        <v>13.9</v>
      </c>
      <c r="G41" s="20">
        <f t="shared" ref="G41" si="42">H40+G40</f>
        <v>27.8</v>
      </c>
      <c r="H41" s="21">
        <f t="shared" si="8"/>
        <v>13.9</v>
      </c>
      <c r="I41" s="22">
        <f t="shared" si="4"/>
        <v>9.3130000000000006</v>
      </c>
      <c r="J41" s="35"/>
      <c r="K41" s="36"/>
      <c r="L41" s="37"/>
    </row>
    <row r="42" spans="2:12" ht="30" customHeight="1" x14ac:dyDescent="0.2">
      <c r="B42" s="5">
        <v>45520</v>
      </c>
      <c r="C42" s="6" t="s">
        <v>16</v>
      </c>
      <c r="D42" s="6" t="s">
        <v>19</v>
      </c>
      <c r="E42" s="7" t="s">
        <v>20</v>
      </c>
      <c r="F42" s="6">
        <v>0</v>
      </c>
      <c r="G42" s="6">
        <v>13.9</v>
      </c>
      <c r="H42" s="8">
        <f t="shared" si="8"/>
        <v>13.9</v>
      </c>
      <c r="I42" s="9">
        <f t="shared" si="4"/>
        <v>9.3130000000000006</v>
      </c>
      <c r="J42" s="32">
        <f>SUM(I42:I43)+J40</f>
        <v>376.33899999999994</v>
      </c>
      <c r="K42" s="33"/>
      <c r="L42" s="34"/>
    </row>
    <row r="43" spans="2:12" ht="30" customHeight="1" thickBot="1" x14ac:dyDescent="0.25">
      <c r="B43" s="18"/>
      <c r="C43" s="19" t="s">
        <v>17</v>
      </c>
      <c r="D43" s="19" t="s">
        <v>16</v>
      </c>
      <c r="E43" s="19" t="s">
        <v>18</v>
      </c>
      <c r="F43" s="19">
        <v>13.9</v>
      </c>
      <c r="G43" s="20">
        <v>116.9</v>
      </c>
      <c r="H43" s="21">
        <f>IFERROR(IF(OR(ISBLANK(F43),ISBLANK(G43)),0,G43-F43), "")</f>
        <v>103</v>
      </c>
      <c r="I43" s="22">
        <f t="shared" si="4"/>
        <v>69.010000000000005</v>
      </c>
      <c r="J43" s="35"/>
      <c r="K43" s="36"/>
      <c r="L43" s="37"/>
    </row>
    <row r="44" spans="2:12" ht="30" customHeight="1" x14ac:dyDescent="0.2">
      <c r="B44" s="5">
        <v>45527</v>
      </c>
      <c r="C44" s="6" t="s">
        <v>16</v>
      </c>
      <c r="D44" s="6" t="s">
        <v>19</v>
      </c>
      <c r="E44" s="7" t="s">
        <v>20</v>
      </c>
      <c r="F44" s="6">
        <v>0</v>
      </c>
      <c r="G44" s="6">
        <v>13.9</v>
      </c>
      <c r="H44" s="8">
        <f t="shared" si="8"/>
        <v>13.9</v>
      </c>
      <c r="I44" s="9">
        <f t="shared" si="4"/>
        <v>9.3130000000000006</v>
      </c>
      <c r="J44" s="32">
        <f t="shared" ref="J44" si="43">SUM(I44:I45)+J42</f>
        <v>394.96499999999992</v>
      </c>
      <c r="K44" s="33"/>
      <c r="L44" s="34"/>
    </row>
    <row r="45" spans="2:12" ht="30" customHeight="1" thickBot="1" x14ac:dyDescent="0.25">
      <c r="B45" s="18"/>
      <c r="C45" s="19" t="s">
        <v>17</v>
      </c>
      <c r="D45" s="19" t="s">
        <v>16</v>
      </c>
      <c r="E45" s="19" t="s">
        <v>18</v>
      </c>
      <c r="F45" s="19">
        <f t="shared" ref="F45" si="44">G44+F44</f>
        <v>13.9</v>
      </c>
      <c r="G45" s="20">
        <f t="shared" ref="G45" si="45">H44+G44</f>
        <v>27.8</v>
      </c>
      <c r="H45" s="21">
        <f t="shared" si="8"/>
        <v>13.9</v>
      </c>
      <c r="I45" s="22">
        <f t="shared" si="4"/>
        <v>9.3130000000000006</v>
      </c>
      <c r="J45" s="35"/>
      <c r="K45" s="36"/>
      <c r="L45" s="37"/>
    </row>
    <row r="46" spans="2:12" ht="30" customHeight="1" x14ac:dyDescent="0.2">
      <c r="B46" s="5">
        <v>45534</v>
      </c>
      <c r="C46" s="6" t="s">
        <v>16</v>
      </c>
      <c r="D46" s="6" t="s">
        <v>19</v>
      </c>
      <c r="E46" s="7" t="s">
        <v>20</v>
      </c>
      <c r="F46" s="6">
        <v>0</v>
      </c>
      <c r="G46" s="6">
        <v>13.9</v>
      </c>
      <c r="H46" s="8">
        <f t="shared" si="8"/>
        <v>13.9</v>
      </c>
      <c r="I46" s="9">
        <f t="shared" si="4"/>
        <v>9.3130000000000006</v>
      </c>
      <c r="J46" s="32">
        <f t="shared" ref="J46" si="46">SUM(I46:I47)+J44</f>
        <v>413.59099999999989</v>
      </c>
      <c r="K46" s="33"/>
      <c r="L46" s="34"/>
    </row>
    <row r="47" spans="2:12" ht="30" customHeight="1" thickBot="1" x14ac:dyDescent="0.25">
      <c r="B47" s="18"/>
      <c r="C47" s="19" t="s">
        <v>17</v>
      </c>
      <c r="D47" s="19" t="s">
        <v>16</v>
      </c>
      <c r="E47" s="19" t="s">
        <v>18</v>
      </c>
      <c r="F47" s="19">
        <f t="shared" ref="F47" si="47">G46+F46</f>
        <v>13.9</v>
      </c>
      <c r="G47" s="20">
        <f t="shared" ref="G47" si="48">H46+G46</f>
        <v>27.8</v>
      </c>
      <c r="H47" s="21">
        <f t="shared" si="8"/>
        <v>13.9</v>
      </c>
      <c r="I47" s="22">
        <f t="shared" si="4"/>
        <v>9.3130000000000006</v>
      </c>
      <c r="J47" s="35"/>
      <c r="K47" s="36"/>
      <c r="L47" s="37"/>
    </row>
    <row r="48" spans="2:12" ht="30" customHeight="1" x14ac:dyDescent="0.2">
      <c r="B48" s="5">
        <v>45541</v>
      </c>
      <c r="C48" s="6" t="s">
        <v>16</v>
      </c>
      <c r="D48" s="6" t="s">
        <v>19</v>
      </c>
      <c r="E48" s="7" t="s">
        <v>20</v>
      </c>
      <c r="F48" s="6">
        <v>0</v>
      </c>
      <c r="G48" s="6">
        <v>13.9</v>
      </c>
      <c r="H48" s="8">
        <f t="shared" si="8"/>
        <v>13.9</v>
      </c>
      <c r="I48" s="9">
        <f t="shared" si="4"/>
        <v>9.3130000000000006</v>
      </c>
      <c r="J48" s="32">
        <f t="shared" ref="J48" si="49">SUM(I48:I49)+J46</f>
        <v>432.21699999999987</v>
      </c>
      <c r="K48" s="33"/>
      <c r="L48" s="34"/>
    </row>
    <row r="49" spans="2:12" ht="30" customHeight="1" thickBot="1" x14ac:dyDescent="0.25">
      <c r="B49" s="18"/>
      <c r="C49" s="19" t="s">
        <v>17</v>
      </c>
      <c r="D49" s="19" t="s">
        <v>16</v>
      </c>
      <c r="E49" s="19" t="s">
        <v>18</v>
      </c>
      <c r="F49" s="19">
        <f t="shared" ref="F49" si="50">G48+F48</f>
        <v>13.9</v>
      </c>
      <c r="G49" s="20">
        <f t="shared" ref="G49" si="51">H48+G48</f>
        <v>27.8</v>
      </c>
      <c r="H49" s="21">
        <f t="shared" si="8"/>
        <v>13.9</v>
      </c>
      <c r="I49" s="22">
        <f t="shared" si="4"/>
        <v>9.3130000000000006</v>
      </c>
      <c r="J49" s="35"/>
      <c r="K49" s="36"/>
      <c r="L49" s="37"/>
    </row>
    <row r="50" spans="2:12" ht="30" customHeight="1" x14ac:dyDescent="0.2">
      <c r="B50" s="5">
        <v>45548</v>
      </c>
      <c r="C50" s="6" t="s">
        <v>16</v>
      </c>
      <c r="D50" s="6" t="s">
        <v>19</v>
      </c>
      <c r="E50" s="7" t="s">
        <v>20</v>
      </c>
      <c r="F50" s="6">
        <v>0</v>
      </c>
      <c r="G50" s="6">
        <v>13.9</v>
      </c>
      <c r="H50" s="8">
        <f t="shared" si="8"/>
        <v>13.9</v>
      </c>
      <c r="I50" s="9">
        <f t="shared" si="4"/>
        <v>9.3130000000000006</v>
      </c>
      <c r="J50" s="32">
        <f t="shared" ref="J50" si="52">SUM(I50:I51)+J48</f>
        <v>450.84299999999985</v>
      </c>
      <c r="K50" s="33"/>
      <c r="L50" s="34"/>
    </row>
    <row r="51" spans="2:12" ht="30" customHeight="1" thickBot="1" x14ac:dyDescent="0.25">
      <c r="B51" s="18"/>
      <c r="C51" s="19" t="s">
        <v>17</v>
      </c>
      <c r="D51" s="19" t="s">
        <v>16</v>
      </c>
      <c r="E51" s="19" t="s">
        <v>18</v>
      </c>
      <c r="F51" s="19">
        <f t="shared" ref="F51" si="53">G50+F50</f>
        <v>13.9</v>
      </c>
      <c r="G51" s="20">
        <f t="shared" ref="G51" si="54">H50+G50</f>
        <v>27.8</v>
      </c>
      <c r="H51" s="21">
        <f t="shared" si="8"/>
        <v>13.9</v>
      </c>
      <c r="I51" s="22">
        <f t="shared" si="4"/>
        <v>9.3130000000000006</v>
      </c>
      <c r="J51" s="35"/>
      <c r="K51" s="36"/>
      <c r="L51" s="37"/>
    </row>
    <row r="52" spans="2:12" ht="30" customHeight="1" x14ac:dyDescent="0.2">
      <c r="B52" s="38"/>
      <c r="C52" s="38"/>
      <c r="D52" s="38"/>
      <c r="E52" s="38"/>
      <c r="F52" s="38"/>
      <c r="G52" s="39"/>
      <c r="H52" s="39">
        <f>SUBTOTAL(109,Expense[Mileage])</f>
        <v>672.89999999999964</v>
      </c>
      <c r="I52" s="40">
        <f>SUBTOTAL(109,Expense[Reimbursement])</f>
        <v>450.84299999999968</v>
      </c>
      <c r="J52" s="41"/>
      <c r="K52" s="41"/>
      <c r="L52" s="41"/>
    </row>
    <row r="53" spans="2:12" ht="30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ht="30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30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ht="30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12" ht="30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ht="30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2:12" ht="30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2:12" ht="30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2:12" ht="30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2:12" ht="30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2:12" ht="30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2:12" ht="30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2:12" ht="30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ht="30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ht="30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ht="30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ht="30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ht="30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 ht="30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 ht="30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 ht="30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2:12" ht="30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2:12" ht="30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2:12" ht="30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2:12" ht="30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2:12" ht="30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2:12" ht="30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2:12" ht="30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2:12" ht="30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2:12" ht="30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2:12" ht="30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ht="30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 ht="30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2:12" ht="30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2:12" ht="30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2:12" ht="30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2:12" ht="30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 ht="30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2:12" ht="30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2:12" ht="30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2" ht="30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2" ht="30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2" ht="30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2:12" ht="30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2:12" ht="30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2:12" ht="30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2:12" ht="30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2:12" ht="30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2" ht="30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2:12" ht="30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2" ht="30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2" ht="30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2" ht="30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2" ht="30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2" ht="30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2:12" ht="30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2:12" ht="30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2:12" ht="30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2:12" ht="30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2:12" ht="30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2:12" ht="30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2:12" ht="30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2:12" ht="30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 ht="30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2:12" ht="30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2:12" ht="30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 ht="30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2:12" ht="30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2:12" ht="30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2:12" ht="30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ht="30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2:12" ht="30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2:12" ht="30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2:12" ht="30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2:12" ht="30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2:12" ht="30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ht="30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ht="30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ht="30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ht="30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ht="30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ht="30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ht="30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ht="30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ht="30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ht="30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ht="30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ht="30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ht="30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ht="30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ht="30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ht="30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ht="30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30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ht="30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ht="30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ht="30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ht="30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ht="30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ht="30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ht="30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ht="30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ht="30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ht="30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ht="30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ht="30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ht="30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ht="30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ht="30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ht="30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ht="30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ht="30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ht="30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ht="30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ht="30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ht="30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ht="30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ht="30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ht="30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ht="30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ht="30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ht="30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ht="30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ht="30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ht="30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ht="30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ht="30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ht="30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ht="30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ht="30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ht="30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ht="30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ht="30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ht="30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ht="30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ht="30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ht="30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ht="30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ht="30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ht="30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ht="30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ht="30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ht="30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ht="30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ht="30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2:12" ht="30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2:12" ht="30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2:12" ht="30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2:12" ht="30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2:12" ht="30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2:12" ht="30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2:12" ht="30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2:12" ht="30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2:12" ht="30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2:12" ht="30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2:12" ht="30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2:12" ht="30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2:12" ht="30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2:12" ht="30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2:12" ht="30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2:12" ht="30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2:12" ht="30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2:12" ht="30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2:12" ht="30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2:12" ht="30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2:12" ht="30" customHeight="1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2:12" ht="30" customHeight="1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2:12" ht="30" customHeight="1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2:12" ht="30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2:12" ht="30" customHeight="1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2:12" ht="30" customHeight="1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2:12" ht="30" customHeight="1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2:12" ht="30" customHeight="1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2:12" ht="30" customHeight="1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2:12" ht="30" customHeight="1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2:12" ht="30" customHeight="1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2:12" ht="30" customHeight="1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2:12" ht="30" customHeight="1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2:12" ht="30" customHeight="1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2:12" ht="30" customHeight="1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2:12" ht="30" customHeight="1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2:12" ht="30" customHeight="1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2:12" ht="30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2:12" ht="30" customHeight="1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2:12" ht="30" customHeight="1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2:12" ht="30" customHeight="1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2:12" ht="30" customHeight="1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2:12" ht="30" customHeight="1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2:12" ht="30" customHeight="1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2:12" ht="30" customHeight="1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2:12" ht="30" customHeigh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2:12" ht="30" customHeight="1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2:12" ht="30" customHeight="1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2:12" ht="30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2:12" ht="30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2:12" ht="30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2:12" ht="30" customHeight="1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2:12" ht="30" customHeight="1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2:12" ht="30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2:12" ht="30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2:12" ht="30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2:12" ht="30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2:12" ht="30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2:12" ht="30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2:12" ht="30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2:12" ht="30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2:12" ht="30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2:12" ht="30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2:12" ht="30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2:12" ht="30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2:12" ht="30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2:12" ht="30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2:12" ht="30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2:12" ht="30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2:12" ht="30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2:12" ht="30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2:12" ht="30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2:12" ht="30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2:12" ht="30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2:12" ht="30" customHeight="1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2:12" ht="30" customHeight="1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2:12" ht="30" customHeight="1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2:12" ht="30" customHeight="1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2:12" ht="30" customHeight="1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2:12" ht="30" customHeight="1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2:12" ht="30" customHeight="1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2:12" ht="30" customHeight="1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2:12" ht="30" customHeight="1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2:12" ht="30" customHeight="1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2:12" ht="30" customHeight="1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2:12" ht="30" customHeight="1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2:12" ht="30" customHeight="1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2:12" ht="30" customHeight="1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2:12" ht="30" customHeight="1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2:12" ht="30" customHeight="1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2:12" ht="30" customHeight="1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2:12" ht="30" customHeight="1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2:12" ht="30" customHeight="1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2:12" ht="30" customHeight="1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2:12" ht="30" customHeight="1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2:12" ht="30" customHeight="1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2:12" ht="30" customHeight="1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2:12" ht="30" customHeight="1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2:12" ht="30" customHeight="1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2:12" ht="30" customHeight="1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2:12" ht="30" customHeight="1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2:12" ht="30" customHeight="1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2:12" ht="30" customHeight="1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2:12" ht="30" customHeight="1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2:12" ht="30" customHeight="1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2:12" ht="30" customHeight="1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2:12" ht="30" customHeight="1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2:12" ht="30" customHeight="1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2:12" ht="30" customHeight="1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2:12" ht="30" customHeight="1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2:12" ht="30" customHeight="1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2:12" ht="30" customHeight="1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2:12" ht="30" customHeight="1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2:12" ht="30" customHeight="1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2:12" ht="30" customHeight="1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2:12" ht="30" customHeight="1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2:12" ht="30" customHeight="1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2:12" ht="30" customHeight="1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2:12" ht="30" customHeight="1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2:12" ht="30" customHeight="1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2:12" ht="30" customHeight="1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2:12" ht="30" customHeight="1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2:12" ht="30" customHeight="1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2:12" ht="30" customHeight="1" x14ac:dyDescent="0.2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2:12" ht="30" customHeight="1" x14ac:dyDescent="0.2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2:12" ht="30" customHeight="1" x14ac:dyDescent="0.2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2:12" ht="30" customHeight="1" x14ac:dyDescent="0.2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2:12" ht="30" customHeight="1" x14ac:dyDescent="0.2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2:12" ht="30" customHeight="1" x14ac:dyDescent="0.2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2:12" ht="30" customHeight="1" x14ac:dyDescent="0.2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2:12" ht="30" customHeight="1" x14ac:dyDescent="0.2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2:12" ht="30" customHeight="1" x14ac:dyDescent="0.2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2:12" ht="30" customHeight="1" x14ac:dyDescent="0.2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2:12" ht="30" customHeight="1" x14ac:dyDescent="0.2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2:12" ht="30" customHeight="1" x14ac:dyDescent="0.2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2:12" ht="30" customHeight="1" x14ac:dyDescent="0.2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2:12" ht="30" customHeight="1" x14ac:dyDescent="0.2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2:12" ht="30" customHeight="1" x14ac:dyDescent="0.2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2:12" ht="30" customHeight="1" x14ac:dyDescent="0.2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2:12" ht="30" customHeight="1" x14ac:dyDescent="0.2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2:12" ht="30" customHeight="1" x14ac:dyDescent="0.2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2:12" ht="30" customHeight="1" x14ac:dyDescent="0.2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2:12" ht="30" customHeight="1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2:12" ht="30" customHeight="1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2:12" ht="30" customHeight="1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2:12" ht="30" customHeight="1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2:12" ht="30" customHeight="1" x14ac:dyDescent="0.2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2:12" ht="30" customHeight="1" x14ac:dyDescent="0.2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2:12" ht="30" customHeight="1" x14ac:dyDescent="0.2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2:12" ht="30" customHeight="1" x14ac:dyDescent="0.2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2:12" ht="30" customHeight="1" x14ac:dyDescent="0.2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2:12" ht="30" customHeight="1" x14ac:dyDescent="0.2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2:12" ht="30" customHeight="1" x14ac:dyDescent="0.2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2:12" ht="30" customHeight="1" x14ac:dyDescent="0.2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2:12" ht="30" customHeight="1" x14ac:dyDescent="0.2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2:12" ht="30" customHeight="1" x14ac:dyDescent="0.2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2:12" ht="30" customHeight="1" x14ac:dyDescent="0.2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2:12" ht="30" customHeight="1" x14ac:dyDescent="0.2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2:12" ht="30" customHeight="1" x14ac:dyDescent="0.2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2:12" ht="30" customHeight="1" x14ac:dyDescent="0.2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2:12" ht="30" customHeight="1" x14ac:dyDescent="0.2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2:12" ht="30" customHeight="1" x14ac:dyDescent="0.2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2:12" ht="30" customHeight="1" x14ac:dyDescent="0.2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2:12" ht="30" customHeight="1" x14ac:dyDescent="0.2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2:12" ht="30" customHeight="1" x14ac:dyDescent="0.2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2:12" ht="30" customHeight="1" x14ac:dyDescent="0.2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2:12" ht="30" customHeight="1" x14ac:dyDescent="0.2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2:12" ht="30" customHeight="1" x14ac:dyDescent="0.2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2:12" ht="30" customHeight="1" x14ac:dyDescent="0.2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2:12" ht="30" customHeight="1" x14ac:dyDescent="0.2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2:12" ht="30" customHeight="1" x14ac:dyDescent="0.2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2:12" ht="30" customHeight="1" x14ac:dyDescent="0.2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2:12" ht="30" customHeight="1" x14ac:dyDescent="0.2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2:12" ht="30" customHeight="1" x14ac:dyDescent="0.2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2:12" ht="30" customHeight="1" x14ac:dyDescent="0.2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2:12" ht="30" customHeight="1" x14ac:dyDescent="0.2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2:12" ht="30" customHeight="1" x14ac:dyDescent="0.2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2:12" ht="30" customHeight="1" x14ac:dyDescent="0.2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2:12" ht="30" customHeight="1" x14ac:dyDescent="0.2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2:12" ht="30" customHeight="1" x14ac:dyDescent="0.2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2:12" ht="30" customHeight="1" x14ac:dyDescent="0.2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2:12" ht="30" customHeight="1" x14ac:dyDescent="0.2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2:12" ht="30" customHeight="1" x14ac:dyDescent="0.2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2:12" ht="30" customHeight="1" x14ac:dyDescent="0.2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2:12" ht="30" customHeight="1" x14ac:dyDescent="0.2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2:12" ht="30" customHeight="1" x14ac:dyDescent="0.2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2:12" ht="30" customHeight="1" x14ac:dyDescent="0.2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2:12" ht="30" customHeight="1" x14ac:dyDescent="0.2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2:12" ht="30" customHeight="1" x14ac:dyDescent="0.2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2:12" ht="30" customHeight="1" x14ac:dyDescent="0.2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2:12" ht="30" customHeight="1" x14ac:dyDescent="0.2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2:12" ht="30" customHeight="1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2:12" ht="30" customHeight="1" x14ac:dyDescent="0.2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2:12" ht="30" customHeight="1" x14ac:dyDescent="0.2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2:12" ht="30" customHeight="1" x14ac:dyDescent="0.2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2:12" ht="30" customHeight="1" x14ac:dyDescent="0.2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2:12" ht="30" customHeight="1" x14ac:dyDescent="0.2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2:12" ht="30" customHeight="1" x14ac:dyDescent="0.2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2:12" ht="30" customHeight="1" x14ac:dyDescent="0.2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2:12" ht="30" customHeight="1" x14ac:dyDescent="0.2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2:12" ht="30" customHeight="1" x14ac:dyDescent="0.2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2:12" ht="30" customHeight="1" x14ac:dyDescent="0.2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2:12" ht="30" customHeight="1" x14ac:dyDescent="0.2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2:12" ht="30" customHeight="1" x14ac:dyDescent="0.2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2:12" ht="30" customHeight="1" x14ac:dyDescent="0.2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2:12" ht="30" customHeight="1" x14ac:dyDescent="0.2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2:12" ht="30" customHeight="1" x14ac:dyDescent="0.2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2:12" ht="30" customHeight="1" x14ac:dyDescent="0.2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2:12" ht="30" customHeight="1" x14ac:dyDescent="0.2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2:12" ht="30" customHeight="1" x14ac:dyDescent="0.2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2:12" ht="30" customHeight="1" x14ac:dyDescent="0.2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2:12" ht="30" customHeight="1" x14ac:dyDescent="0.2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2:12" ht="30" customHeight="1" x14ac:dyDescent="0.2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2:12" ht="30" customHeight="1" x14ac:dyDescent="0.2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2:12" ht="30" customHeight="1" x14ac:dyDescent="0.2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2:12" ht="30" customHeight="1" x14ac:dyDescent="0.2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2:12" ht="30" customHeight="1" x14ac:dyDescent="0.2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2:12" ht="30" customHeight="1" x14ac:dyDescent="0.2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2:12" ht="30" customHeight="1" x14ac:dyDescent="0.2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2:12" ht="30" customHeight="1" x14ac:dyDescent="0.2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2:12" ht="30" customHeight="1" x14ac:dyDescent="0.2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2:12" ht="30" customHeight="1" x14ac:dyDescent="0.2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2:12" ht="30" customHeight="1" x14ac:dyDescent="0.2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2:12" ht="30" customHeight="1" x14ac:dyDescent="0.2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2:12" ht="30" customHeight="1" x14ac:dyDescent="0.2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2:12" ht="30" customHeight="1" x14ac:dyDescent="0.2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2:12" ht="30" customHeight="1" x14ac:dyDescent="0.2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2:12" ht="30" customHeight="1" x14ac:dyDescent="0.2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2:12" ht="30" customHeight="1" x14ac:dyDescent="0.2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2:12" ht="30" customHeight="1" x14ac:dyDescent="0.2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2:12" ht="30" customHeight="1" x14ac:dyDescent="0.2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2:12" ht="30" customHeight="1" x14ac:dyDescent="0.2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2:12" ht="30" customHeight="1" x14ac:dyDescent="0.2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2:12" ht="30" customHeight="1" x14ac:dyDescent="0.2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2:12" ht="30" customHeight="1" x14ac:dyDescent="0.2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2:12" ht="30" customHeight="1" x14ac:dyDescent="0.2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2:12" ht="30" customHeight="1" x14ac:dyDescent="0.2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2:12" ht="30" customHeight="1" x14ac:dyDescent="0.2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2:12" ht="30" customHeight="1" x14ac:dyDescent="0.2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2:12" ht="30" customHeight="1" x14ac:dyDescent="0.2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2:12" ht="30" customHeight="1" x14ac:dyDescent="0.2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2:12" ht="30" customHeight="1" x14ac:dyDescent="0.2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2:12" ht="30" customHeight="1" x14ac:dyDescent="0.2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2:12" ht="30" customHeight="1" x14ac:dyDescent="0.2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2:12" ht="30" customHeight="1" x14ac:dyDescent="0.2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2:12" ht="30" customHeight="1" x14ac:dyDescent="0.2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2:12" ht="30" customHeight="1" x14ac:dyDescent="0.2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2:12" ht="30" customHeight="1" x14ac:dyDescent="0.2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2:12" ht="30" customHeight="1" x14ac:dyDescent="0.2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2:12" ht="30" customHeight="1" x14ac:dyDescent="0.2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2:12" ht="30" customHeight="1" x14ac:dyDescent="0.2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2:12" ht="30" customHeight="1" x14ac:dyDescent="0.2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2:12" ht="30" customHeight="1" x14ac:dyDescent="0.2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2:12" ht="30" customHeight="1" x14ac:dyDescent="0.2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2:12" ht="30" customHeight="1" x14ac:dyDescent="0.2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2:12" ht="30" customHeight="1" x14ac:dyDescent="0.2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2:12" ht="30" customHeight="1" x14ac:dyDescent="0.2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2:12" ht="30" customHeight="1" x14ac:dyDescent="0.2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2:12" ht="30" customHeight="1" x14ac:dyDescent="0.2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2:12" ht="30" customHeight="1" x14ac:dyDescent="0.2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2:12" ht="30" customHeight="1" x14ac:dyDescent="0.2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2:12" ht="30" customHeight="1" x14ac:dyDescent="0.2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2:12" ht="30" customHeight="1" x14ac:dyDescent="0.2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2:12" ht="30" customHeight="1" x14ac:dyDescent="0.2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2:12" ht="30" customHeight="1" x14ac:dyDescent="0.2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2:12" ht="30" customHeight="1" x14ac:dyDescent="0.2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2:12" ht="30" customHeight="1" x14ac:dyDescent="0.2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2:12" ht="30" customHeight="1" x14ac:dyDescent="0.2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2:12" ht="30" customHeight="1" x14ac:dyDescent="0.2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2:12" ht="30" customHeight="1" x14ac:dyDescent="0.2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2:12" ht="30" customHeight="1" x14ac:dyDescent="0.2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2:12" ht="30" customHeight="1" x14ac:dyDescent="0.2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2:12" ht="30" customHeight="1" x14ac:dyDescent="0.2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2:12" ht="30" customHeight="1" x14ac:dyDescent="0.2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2:12" ht="30" customHeight="1" x14ac:dyDescent="0.2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2:12" ht="30" customHeight="1" x14ac:dyDescent="0.2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2:12" ht="30" customHeight="1" x14ac:dyDescent="0.2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2:12" ht="30" customHeight="1" x14ac:dyDescent="0.2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2:12" ht="30" customHeight="1" x14ac:dyDescent="0.2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2:12" ht="30" customHeight="1" x14ac:dyDescent="0.2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2:12" ht="30" customHeight="1" x14ac:dyDescent="0.2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2:12" ht="30" customHeight="1" x14ac:dyDescent="0.2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2:12" ht="30" customHeight="1" x14ac:dyDescent="0.2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2:12" ht="30" customHeight="1" x14ac:dyDescent="0.2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2:12" ht="30" customHeight="1" x14ac:dyDescent="0.2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2:12" ht="30" customHeight="1" x14ac:dyDescent="0.2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2:12" ht="30" customHeight="1" x14ac:dyDescent="0.2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2:12" ht="30" customHeight="1" x14ac:dyDescent="0.2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2:12" ht="30" customHeight="1" x14ac:dyDescent="0.2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2:12" ht="30" customHeight="1" x14ac:dyDescent="0.2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2:12" ht="30" customHeight="1" x14ac:dyDescent="0.2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2:12" ht="30" customHeight="1" x14ac:dyDescent="0.2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2:12" ht="30" customHeight="1" x14ac:dyDescent="0.2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2:12" ht="30" customHeight="1" x14ac:dyDescent="0.2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2:12" ht="30" customHeight="1" x14ac:dyDescent="0.2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2:12" ht="30" customHeight="1" x14ac:dyDescent="0.2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2:12" ht="30" customHeight="1" x14ac:dyDescent="0.2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2:12" ht="30" customHeight="1" x14ac:dyDescent="0.2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2:12" ht="30" customHeight="1" x14ac:dyDescent="0.2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2:12" ht="30" customHeight="1" x14ac:dyDescent="0.2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2:12" ht="30" customHeight="1" x14ac:dyDescent="0.2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2:12" ht="30" customHeight="1" x14ac:dyDescent="0.2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2:12" ht="30" customHeight="1" x14ac:dyDescent="0.2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</sheetData>
  <mergeCells count="32">
    <mergeCell ref="B2:L2"/>
    <mergeCell ref="J10:L11"/>
    <mergeCell ref="J12:L13"/>
    <mergeCell ref="J14:L15"/>
    <mergeCell ref="J26:L27"/>
    <mergeCell ref="J9:L9"/>
    <mergeCell ref="C4:E4"/>
    <mergeCell ref="C5:E5"/>
    <mergeCell ref="C6:E6"/>
    <mergeCell ref="C7:E7"/>
    <mergeCell ref="G4:I4"/>
    <mergeCell ref="G5:I5"/>
    <mergeCell ref="G6:I6"/>
    <mergeCell ref="G7:I7"/>
    <mergeCell ref="J52:L52"/>
    <mergeCell ref="J46:L47"/>
    <mergeCell ref="J48:L49"/>
    <mergeCell ref="J50:L51"/>
    <mergeCell ref="J42:L43"/>
    <mergeCell ref="J44:L45"/>
    <mergeCell ref="J36:L37"/>
    <mergeCell ref="J38:L39"/>
    <mergeCell ref="J40:L41"/>
    <mergeCell ref="J16:L17"/>
    <mergeCell ref="J18:L19"/>
    <mergeCell ref="J20:L21"/>
    <mergeCell ref="J22:L23"/>
    <mergeCell ref="J24:L25"/>
    <mergeCell ref="J34:L35"/>
    <mergeCell ref="J28:L29"/>
    <mergeCell ref="J30:L31"/>
    <mergeCell ref="J32:L33"/>
  </mergeCells>
  <phoneticPr fontId="1" type="noConversion"/>
  <dataValidations count="26">
    <dataValidation allowBlank="1" showInputMessage="1" showErrorMessage="1" prompt="Use this Mileage Log and Expense Report to calculate total reimbursement" sqref="A2" xr:uid="{00000000-0002-0000-0000-000000000000}"/>
    <dataValidation allowBlank="1" showInputMessage="1" showErrorMessage="1" prompt="Title of this worksheet is in this cell. Enter details in cells B3 to E6" sqref="B2" xr:uid="{00000000-0002-0000-0000-000001000000}"/>
    <dataValidation allowBlank="1" showInputMessage="1" showErrorMessage="1" prompt="Enter Employee Name in cell at right" sqref="B4" xr:uid="{00000000-0002-0000-0000-000002000000}"/>
    <dataValidation allowBlank="1" showInputMessage="1" showErrorMessage="1" prompt="Enter Employee Name in this cell" sqref="C4" xr:uid="{00000000-0002-0000-0000-000003000000}"/>
    <dataValidation allowBlank="1" showInputMessage="1" showErrorMessage="1" prompt="Enter Employee ID in cell at right" sqref="B5" xr:uid="{00000000-0002-0000-0000-000004000000}"/>
    <dataValidation allowBlank="1" showInputMessage="1" showErrorMessage="1" prompt="Enter Employee ID in this cell" sqref="C5" xr:uid="{00000000-0002-0000-0000-000005000000}"/>
    <dataValidation allowBlank="1" showInputMessage="1" showErrorMessage="1" prompt="Enter Vehicle Description in cell at right" sqref="B6" xr:uid="{00000000-0002-0000-0000-000006000000}"/>
    <dataValidation allowBlank="1" showInputMessage="1" showErrorMessage="1" prompt="Enter Vehicle Description in this cell" sqref="C6" xr:uid="{00000000-0002-0000-0000-000007000000}"/>
    <dataValidation allowBlank="1" showInputMessage="1" showErrorMessage="1" prompt="Enter Authorized by person’s name in cell at right" sqref="B7" xr:uid="{00000000-0002-0000-0000-000008000000}"/>
    <dataValidation allowBlank="1" showInputMessage="1" showErrorMessage="1" prompt="Enter Authorized by person’s name in this cell" sqref="C7" xr:uid="{00000000-0002-0000-0000-000009000000}"/>
    <dataValidation allowBlank="1" showInputMessage="1" showErrorMessage="1" prompt="Enter Rate Per Mile in this cell" sqref="G4" xr:uid="{00000000-0002-0000-0000-00000A000000}"/>
    <dataValidation allowBlank="1" showInputMessage="1" showErrorMessage="1" prompt="Enter Rate Per Mile in cell at right" sqref="F4" xr:uid="{00000000-0002-0000-0000-00000B000000}"/>
    <dataValidation allowBlank="1" showInputMessage="1" showErrorMessage="1" prompt="Period is automatically updated in cell at right based on entries in Expenses table, below" sqref="F5" xr:uid="{00000000-0002-0000-0000-00000C000000}"/>
    <dataValidation allowBlank="1" showInputMessage="1" showErrorMessage="1" prompt="Period is automatically updated based on entries in Expense table, below" sqref="G5" xr:uid="{00000000-0002-0000-0000-00000D000000}"/>
    <dataValidation allowBlank="1" showInputMessage="1" showErrorMessage="1" prompt="Total Mileage is automatically calculated in cell at right" sqref="F6" xr:uid="{00000000-0002-0000-0000-00000E000000}"/>
    <dataValidation allowBlank="1" showInputMessage="1" showErrorMessage="1" prompt="Total Mileage is automatically calculated in this cell" sqref="G6" xr:uid="{00000000-0002-0000-0000-00000F000000}"/>
    <dataValidation allowBlank="1" showInputMessage="1" showErrorMessage="1" prompt="Total Reimbursement is automatically calculated in cell at right" sqref="F7" xr:uid="{00000000-0002-0000-0000-000010000000}"/>
    <dataValidation allowBlank="1" showInputMessage="1" showErrorMessage="1" prompt="Total Reimbursement is automatically calculated in this cell" sqref="G7" xr:uid="{00000000-0002-0000-0000-000011000000}"/>
    <dataValidation allowBlank="1" showInputMessage="1" showErrorMessage="1" prompt="Enter Date in this column under this heading. Use heading filters to find specific entries" sqref="B9" xr:uid="{00000000-0002-0000-0000-000012000000}"/>
    <dataValidation allowBlank="1" showInputMessage="1" showErrorMessage="1" prompt="Enter Starting Location in this column under this heading" sqref="C9" xr:uid="{00000000-0002-0000-0000-000013000000}"/>
    <dataValidation allowBlank="1" showInputMessage="1" showErrorMessage="1" prompt="Enter Destination in this column under this heading" sqref="D9" xr:uid="{00000000-0002-0000-0000-000014000000}"/>
    <dataValidation allowBlank="1" showInputMessage="1" showErrorMessage="1" prompt="Enter Description or Notes in this column under this heading" sqref="E9" xr:uid="{00000000-0002-0000-0000-000015000000}"/>
    <dataValidation allowBlank="1" showInputMessage="1" showErrorMessage="1" prompt="Enter Odometer Start reading in this column under this heading" sqref="F9" xr:uid="{00000000-0002-0000-0000-000016000000}"/>
    <dataValidation allowBlank="1" showInputMessage="1" showErrorMessage="1" prompt="Enter Odometer End reading in this column under this heading" sqref="G9" xr:uid="{00000000-0002-0000-0000-000017000000}"/>
    <dataValidation allowBlank="1" showInputMessage="1" showErrorMessage="1" prompt="Mileage is automatically calculated in this column under this heading" sqref="H9" xr:uid="{00000000-0002-0000-0000-000018000000}"/>
    <dataValidation allowBlank="1" showInputMessage="1" showErrorMessage="1" prompt="Reimbursement amount is automatically calculated in this column under this heading" sqref="I9:J9" xr:uid="{00000000-0002-0000-0000-000019000000}"/>
  </dataValidations>
  <printOptions horizontalCentered="1"/>
  <pageMargins left="0.25" right="0.25" top="0.75" bottom="0.75" header="0.3" footer="0.3"/>
  <pageSetup scale="44" fitToHeight="0" orientation="portrait" r:id="rId1"/>
  <headerFooter differentFirst="1">
    <oddFooter>Page &amp;P</oddFooter>
    <firstHeader>&amp;L&amp;14I. 6.  Mileage Reimbursement – April 2024 thru September 19, 2024</firstHeader>
  </headerFooter>
  <rowBreaks count="2" manualBreakCount="2">
    <brk id="33" max="16383" man="1"/>
    <brk id="53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Mileage Log and Expense Report</vt:lpstr>
      <vt:lpstr>ColumnTitle1</vt:lpstr>
      <vt:lpstr>Mileage_Total</vt:lpstr>
      <vt:lpstr>'Mileage Log and Expense Report'!Print_Titles</vt:lpstr>
      <vt:lpstr>Reimbursement_Total</vt:lpstr>
      <vt:lpstr>RowTitleRegion1..C6</vt:lpstr>
      <vt:lpstr>RowTitleRegion2..E6</vt:lpstr>
    </vt:vector>
  </TitlesOfParts>
  <Manager>General Mangaer</Manager>
  <Company>Juniper Riviera CWD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Reimbursement</dc:title>
  <dc:subject>Mileage Reimbursement</dc:subject>
  <dc:creator>Daniel B. Smith</dc:creator>
  <cp:keywords>JRCWD</cp:keywords>
  <cp:lastModifiedBy>Daniel Smith</cp:lastModifiedBy>
  <cp:lastPrinted>2024-09-15T18:52:18Z</cp:lastPrinted>
  <dcterms:created xsi:type="dcterms:W3CDTF">2017-01-11T08:01:48Z</dcterms:created>
  <dcterms:modified xsi:type="dcterms:W3CDTF">2024-09-15T18:52:23Z</dcterms:modified>
</cp:coreProperties>
</file>